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40" windowHeight="5700"/>
  </bookViews>
  <sheets>
    <sheet name="Income Statement" sheetId="2" r:id="rId1"/>
    <sheet name="Statement of Cash Flows" sheetId="6" r:id="rId2"/>
    <sheet name="Balance Shee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C15" i="4"/>
  <c r="C42" i="2"/>
  <c r="H42" i="2"/>
  <c r="F42" i="2"/>
  <c r="D42" i="2"/>
  <c r="F17" i="2"/>
  <c r="E41" i="2"/>
  <c r="E39" i="2"/>
  <c r="E35" i="2"/>
  <c r="E34" i="2"/>
  <c r="E33" i="2"/>
  <c r="E32" i="2"/>
  <c r="E31" i="2"/>
  <c r="E30" i="2"/>
  <c r="E28" i="2"/>
  <c r="E27" i="2"/>
  <c r="E26" i="2"/>
  <c r="E24" i="2"/>
  <c r="E22" i="2"/>
  <c r="E21" i="2"/>
  <c r="E20" i="2"/>
  <c r="E15" i="2"/>
  <c r="E14" i="2"/>
  <c r="E13" i="2"/>
  <c r="E12" i="2"/>
  <c r="E11" i="2"/>
  <c r="E10" i="2"/>
  <c r="E6" i="2"/>
  <c r="E5" i="2"/>
  <c r="G39" i="2"/>
  <c r="G41" i="2"/>
  <c r="G35" i="2"/>
  <c r="G34" i="2"/>
  <c r="G33" i="2"/>
  <c r="G32" i="2"/>
  <c r="G31" i="2"/>
  <c r="G30" i="2"/>
  <c r="G28" i="2"/>
  <c r="G27" i="2"/>
  <c r="G26" i="2"/>
  <c r="G24" i="2"/>
  <c r="G22" i="2"/>
  <c r="G21" i="2"/>
  <c r="G20" i="2"/>
  <c r="G15" i="2"/>
  <c r="G14" i="2"/>
  <c r="G13" i="2"/>
  <c r="G12" i="2"/>
  <c r="G11" i="2"/>
  <c r="G10" i="2"/>
  <c r="G6" i="2"/>
  <c r="G5" i="2"/>
  <c r="C16" i="2"/>
  <c r="C8" i="2"/>
  <c r="F7" i="2"/>
  <c r="H7" i="2"/>
  <c r="D7" i="2"/>
  <c r="C51" i="4"/>
  <c r="C32" i="4"/>
  <c r="C39" i="4" s="1"/>
  <c r="E51" i="4"/>
  <c r="F51" i="4"/>
  <c r="D51" i="4"/>
  <c r="E32" i="4"/>
  <c r="E39" i="4" s="1"/>
  <c r="F32" i="4"/>
  <c r="F39" i="4" s="1"/>
  <c r="D32" i="4"/>
  <c r="D39" i="4" s="1"/>
  <c r="E17" i="6"/>
  <c r="F17" i="6"/>
  <c r="F16" i="2"/>
  <c r="H16" i="2"/>
  <c r="H17" i="2" s="1"/>
  <c r="D16" i="2"/>
  <c r="D17" i="2" s="1"/>
  <c r="F8" i="2"/>
  <c r="H8" i="2"/>
  <c r="D8" i="2"/>
  <c r="D9" i="2" s="1"/>
  <c r="D17" i="6"/>
  <c r="F32" i="6"/>
  <c r="E32" i="6"/>
  <c r="E24" i="6"/>
  <c r="F24" i="6"/>
  <c r="D24" i="6"/>
  <c r="E15" i="4"/>
  <c r="E24" i="4" s="1"/>
  <c r="F15" i="4"/>
  <c r="D15" i="4"/>
  <c r="D24" i="4" s="1"/>
  <c r="C32" i="6"/>
  <c r="C24" i="6"/>
  <c r="C17" i="6"/>
  <c r="F24" i="4" l="1"/>
  <c r="F52" i="4" s="1"/>
  <c r="E52" i="4"/>
  <c r="D52" i="4"/>
  <c r="F35" i="6"/>
  <c r="D35" i="6"/>
  <c r="C35" i="6"/>
  <c r="G16" i="2"/>
  <c r="G8" i="2"/>
  <c r="E8" i="2"/>
  <c r="C19" i="2"/>
  <c r="C29" i="2" s="1"/>
  <c r="C38" i="2" s="1"/>
  <c r="H19" i="2"/>
  <c r="H9" i="2"/>
  <c r="F9" i="2"/>
  <c r="E9" i="2" s="1"/>
  <c r="E16" i="2"/>
  <c r="F19" i="2"/>
  <c r="D19" i="2"/>
  <c r="E35" i="6"/>
  <c r="C24" i="4"/>
  <c r="C52" i="4" s="1"/>
  <c r="G9" i="2" l="1"/>
  <c r="E19" i="2"/>
  <c r="G19" i="2"/>
  <c r="D29" i="2"/>
  <c r="D38" i="2" s="1"/>
  <c r="G23" i="2" l="1"/>
  <c r="E23" i="2"/>
  <c r="F29" i="2" l="1"/>
  <c r="E25" i="2"/>
  <c r="G25" i="2"/>
  <c r="H29" i="2"/>
  <c r="F38" i="2" l="1"/>
  <c r="E38" i="2" s="1"/>
  <c r="E29" i="2"/>
  <c r="H38" i="2"/>
  <c r="G29" i="2"/>
  <c r="G38" i="2" l="1"/>
</calcChain>
</file>

<file path=xl/sharedStrings.xml><?xml version="1.0" encoding="utf-8"?>
<sst xmlns="http://schemas.openxmlformats.org/spreadsheetml/2006/main" count="112" uniqueCount="98">
  <si>
    <t>Income Statement</t>
  </si>
  <si>
    <t>All numbers in thousands</t>
  </si>
  <si>
    <t>Period Ending</t>
  </si>
  <si>
    <t xml:space="preserve">Total Revenue </t>
  </si>
  <si>
    <t>Cost of Revenue</t>
  </si>
  <si>
    <t xml:space="preserve">Gross Profit </t>
  </si>
  <si>
    <t>Operating Expenses</t>
  </si>
  <si>
    <t>Research Development</t>
  </si>
  <si>
    <t>-  </t>
  </si>
  <si>
    <t>Selling General and Administrative</t>
  </si>
  <si>
    <t>Non Recurring</t>
  </si>
  <si>
    <t>Total Operating Expenses</t>
  </si>
  <si>
    <t xml:space="preserve">Operating Income or Loss </t>
  </si>
  <si>
    <t>Income from Continuing Operations</t>
  </si>
  <si>
    <t>Total Other Income/Expenses Net</t>
  </si>
  <si>
    <t>Earnings Before Interest And Taxes</t>
  </si>
  <si>
    <t>Interest Expense</t>
  </si>
  <si>
    <t>Income Before Tax</t>
  </si>
  <si>
    <t>Income Tax Expense</t>
  </si>
  <si>
    <t>Minority Interest</t>
  </si>
  <si>
    <t>Net Income From Continuing Ops</t>
  </si>
  <si>
    <t>Non-recurring Events</t>
  </si>
  <si>
    <t>Discontinued Operations</t>
  </si>
  <si>
    <t>Extraordinary Items</t>
  </si>
  <si>
    <t>Effect Of Accounting Changes</t>
  </si>
  <si>
    <t>Other Items</t>
  </si>
  <si>
    <t xml:space="preserve">Net Income </t>
  </si>
  <si>
    <t>Preferred Stock And Other Adjustments</t>
  </si>
  <si>
    <t xml:space="preserve">Net Income Applicable To Common Shares </t>
  </si>
  <si>
    <t>Balance Sheet</t>
  </si>
  <si>
    <t>Assets</t>
  </si>
  <si>
    <t>Current Assets</t>
  </si>
  <si>
    <t>Cash And Cash Equivalents</t>
  </si>
  <si>
    <t>Short Term Investments</t>
  </si>
  <si>
    <t>Net Receivables</t>
  </si>
  <si>
    <t>Inventory</t>
  </si>
  <si>
    <t>Other Current Assets</t>
  </si>
  <si>
    <t xml:space="preserve">Total Current Assets </t>
  </si>
  <si>
    <t>Long Term Investments</t>
  </si>
  <si>
    <t>Property Plant and Equipment</t>
  </si>
  <si>
    <t>Goodwill</t>
  </si>
  <si>
    <t>Intangible Assets</t>
  </si>
  <si>
    <t>Accumulated Amortization</t>
  </si>
  <si>
    <t>Other Assets</t>
  </si>
  <si>
    <t>Deferred Long Term Asset Charges</t>
  </si>
  <si>
    <t xml:space="preserve">Total Assets </t>
  </si>
  <si>
    <t>Liabilities</t>
  </si>
  <si>
    <t>Current Liabilities</t>
  </si>
  <si>
    <t>Accounts Payable</t>
  </si>
  <si>
    <t>Short/Current Long Term Debt</t>
  </si>
  <si>
    <t>Other Current Liabilities</t>
  </si>
  <si>
    <t xml:space="preserve">Total Current Liabilities </t>
  </si>
  <si>
    <t>Long Term Debt</t>
  </si>
  <si>
    <t>Other Liabilities</t>
  </si>
  <si>
    <t>Deferred Long Term Liability Charges</t>
  </si>
  <si>
    <t>Negative Goodwill</t>
  </si>
  <si>
    <t xml:space="preserve">Total Liabilities </t>
  </si>
  <si>
    <t>Stockholders' Equity</t>
  </si>
  <si>
    <t>Misc Stocks Options Warrants</t>
  </si>
  <si>
    <t>Redeemable Preferred Stock</t>
  </si>
  <si>
    <t>Preferred Stock</t>
  </si>
  <si>
    <t>Common Stock</t>
  </si>
  <si>
    <t>Retained Earnings</t>
  </si>
  <si>
    <t>Treasury Stock</t>
  </si>
  <si>
    <t>Capital Surplus</t>
  </si>
  <si>
    <t>Other Stockholder Equity</t>
  </si>
  <si>
    <t xml:space="preserve">Total Stockholder Equity </t>
  </si>
  <si>
    <t>Cash Flow</t>
  </si>
  <si>
    <t>Operating Activities, Cash Flows Provided By or Used In</t>
  </si>
  <si>
    <t>Depreciation</t>
  </si>
  <si>
    <t>Adjustments To Net Income</t>
  </si>
  <si>
    <t>Changes In Accounts Receivables</t>
  </si>
  <si>
    <t>Changes In Liabilities</t>
  </si>
  <si>
    <t>Changes In Inventories</t>
  </si>
  <si>
    <t>Changes In Other Operating Activities</t>
  </si>
  <si>
    <t xml:space="preserve">Total Cash Flow From Operating Activities </t>
  </si>
  <si>
    <t>Investing Activities, Cash Flows Provided By or Used In</t>
  </si>
  <si>
    <t>Capital Expenditures</t>
  </si>
  <si>
    <t>Investments</t>
  </si>
  <si>
    <t>Other Cash flows from Investing Activities</t>
  </si>
  <si>
    <t xml:space="preserve">Total Cash Flows From Investing Activities </t>
  </si>
  <si>
    <t>Financing Activities, Cash Flows Provided By or Used In</t>
  </si>
  <si>
    <t>Dividends Paid</t>
  </si>
  <si>
    <t>Sale Purchase of Stock</t>
  </si>
  <si>
    <t>Net Borrowings</t>
  </si>
  <si>
    <t>Other Cash Flows from Financing Activities</t>
  </si>
  <si>
    <t xml:space="preserve">Total Cash Flows From Financing Activities </t>
  </si>
  <si>
    <t>Effect Of Exchange Rate Changes</t>
  </si>
  <si>
    <t xml:space="preserve">Change In Cash and Cash Equivalents </t>
  </si>
  <si>
    <t>Check Balance (should be zero)</t>
  </si>
  <si>
    <t>Gross Margin</t>
  </si>
  <si>
    <t>Cost of Revenue %</t>
  </si>
  <si>
    <t>Operating expenses as a % of Revenue</t>
  </si>
  <si>
    <t>Net Income %</t>
  </si>
  <si>
    <t>2015 v. 2014</t>
  </si>
  <si>
    <t>2013 v. 2014</t>
  </si>
  <si>
    <t>-</t>
  </si>
  <si>
    <t>Best Buy Co. Inc. (BB)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</si>
</sst>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b/>
      <sz val="7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DCDCDC"/>
      </bottom>
      <diagonal/>
    </border>
    <border>
      <left/>
      <right/>
      <top style="medium">
        <color rgb="FFDCDCDC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333333"/>
      </top>
      <bottom/>
      <diagonal/>
    </border>
    <border>
      <left/>
      <right/>
      <top/>
      <bottom style="thick">
        <color rgb="FF33333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15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1" applyFont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4" xfId="1" applyNumberFormat="1" applyFont="1" applyBorder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2" fillId="0" borderId="5" xfId="1" applyNumberFormat="1" applyFont="1" applyBorder="1" applyAlignment="1">
      <alignment vertical="center" wrapText="1"/>
    </xf>
    <xf numFmtId="165" fontId="0" fillId="0" borderId="0" xfId="1" applyNumberFormat="1" applyFont="1"/>
    <xf numFmtId="0" fontId="4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/>
    <xf numFmtId="0" fontId="9" fillId="0" borderId="2" xfId="3" applyBorder="1" applyAlignment="1">
      <alignment vertical="center"/>
    </xf>
    <xf numFmtId="0" fontId="5" fillId="0" borderId="0" xfId="0" applyFont="1" applyAlignment="1">
      <alignment vertical="center"/>
    </xf>
    <xf numFmtId="15" fontId="7" fillId="0" borderId="0" xfId="0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2" fillId="0" borderId="5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7" fillId="2" borderId="0" xfId="1" applyNumberFormat="1" applyFont="1" applyFill="1" applyAlignment="1">
      <alignment vertical="center"/>
    </xf>
    <xf numFmtId="165" fontId="2" fillId="3" borderId="0" xfId="1" applyNumberFormat="1" applyFont="1" applyFill="1" applyAlignment="1">
      <alignment horizontal="right" vertical="center"/>
    </xf>
    <xf numFmtId="165" fontId="0" fillId="0" borderId="0" xfId="1" applyNumberFormat="1" applyFont="1" applyAlignment="1"/>
    <xf numFmtId="164" fontId="2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2" fillId="0" borderId="4" xfId="1" applyFont="1" applyBorder="1" applyAlignment="1">
      <alignment vertical="center"/>
    </xf>
    <xf numFmtId="164" fontId="0" fillId="0" borderId="0" xfId="1" applyFont="1" applyAlignment="1"/>
    <xf numFmtId="165" fontId="7" fillId="0" borderId="5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5" fontId="0" fillId="0" borderId="0" xfId="0" applyNumberFormat="1" applyAlignment="1"/>
    <xf numFmtId="165" fontId="7" fillId="0" borderId="0" xfId="1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5" fontId="2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9" fontId="10" fillId="0" borderId="0" xfId="2" applyFont="1" applyAlignment="1">
      <alignment vertical="center" wrapText="1"/>
    </xf>
    <xf numFmtId="9" fontId="10" fillId="0" borderId="4" xfId="2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5" fontId="10" fillId="0" borderId="3" xfId="0" applyNumberFormat="1" applyFont="1" applyBorder="1" applyAlignment="1">
      <alignment horizontal="right" vertical="center" wrapText="1"/>
    </xf>
    <xf numFmtId="0" fontId="12" fillId="0" borderId="0" xfId="0" applyFont="1"/>
    <xf numFmtId="165" fontId="10" fillId="0" borderId="5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2" fillId="0" borderId="0" xfId="1" applyNumberFormat="1" applyFont="1"/>
    <xf numFmtId="0" fontId="13" fillId="2" borderId="0" xfId="0" applyFont="1" applyFill="1" applyAlignment="1">
      <alignment horizontal="left" vertical="center"/>
    </xf>
    <xf numFmtId="9" fontId="10" fillId="0" borderId="0" xfId="2" applyFont="1" applyAlignment="1">
      <alignment horizontal="right" vertical="center" wrapText="1"/>
    </xf>
    <xf numFmtId="9" fontId="10" fillId="0" borderId="5" xfId="2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9" fontId="12" fillId="0" borderId="0" xfId="2" applyFont="1"/>
    <xf numFmtId="0" fontId="14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133350</xdr:rowOff>
    </xdr:to>
    <xdr:pic>
      <xdr:nvPicPr>
        <xdr:cNvPr id="2" name="Picture 1" descr="Dow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525780</xdr:colOff>
      <xdr:row>9</xdr:row>
      <xdr:rowOff>83820</xdr:rowOff>
    </xdr:from>
    <xdr:to>
      <xdr:col>2</xdr:col>
      <xdr:colOff>681228</xdr:colOff>
      <xdr:row>14</xdr:row>
      <xdr:rowOff>83820</xdr:rowOff>
    </xdr:to>
    <xdr:sp macro="" textlink="">
      <xdr:nvSpPr>
        <xdr:cNvPr id="27" name="Right Brace 26"/>
        <xdr:cNvSpPr/>
      </xdr:nvSpPr>
      <xdr:spPr>
        <a:xfrm>
          <a:off x="2865120" y="1882140"/>
          <a:ext cx="155448" cy="914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133350</xdr:rowOff>
    </xdr:to>
    <xdr:pic>
      <xdr:nvPicPr>
        <xdr:cNvPr id="2" name="Picture 1" descr="Dow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95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133350</xdr:rowOff>
    </xdr:to>
    <xdr:pic>
      <xdr:nvPicPr>
        <xdr:cNvPr id="2" name="Picture 1" descr="Dow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95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J14" sqref="J14"/>
    </sheetView>
  </sheetViews>
  <sheetFormatPr defaultRowHeight="15" x14ac:dyDescent="0.25"/>
  <cols>
    <col min="1" max="1" width="5.140625" customWidth="1"/>
    <col min="2" max="2" width="29" customWidth="1"/>
    <col min="3" max="4" width="15.7109375" customWidth="1"/>
    <col min="5" max="5" width="15.7109375" style="62" customWidth="1"/>
    <col min="6" max="6" width="15.7109375" customWidth="1"/>
    <col min="7" max="7" width="15.7109375" style="62" customWidth="1"/>
    <col min="8" max="8" width="15.7109375" customWidth="1"/>
    <col min="10" max="10" width="12.42578125" bestFit="1" customWidth="1"/>
    <col min="11" max="11" width="23.85546875" bestFit="1" customWidth="1"/>
    <col min="12" max="12" width="12.42578125" bestFit="1" customWidth="1"/>
  </cols>
  <sheetData>
    <row r="1" spans="1:8" ht="23.25" x14ac:dyDescent="0.25">
      <c r="A1" s="2" t="s">
        <v>97</v>
      </c>
    </row>
    <row r="2" spans="1:8" x14ac:dyDescent="0.25">
      <c r="A2" s="1"/>
    </row>
    <row r="3" spans="1:8" ht="16.5" thickBot="1" x14ac:dyDescent="0.3">
      <c r="A3" s="15" t="s">
        <v>0</v>
      </c>
      <c r="D3" s="4"/>
      <c r="E3" s="60"/>
      <c r="F3" s="50" t="s">
        <v>1</v>
      </c>
      <c r="G3" s="66"/>
      <c r="H3" s="28"/>
    </row>
    <row r="4" spans="1:8" ht="15.75" thickTop="1" x14ac:dyDescent="0.25">
      <c r="A4" s="12" t="s">
        <v>2</v>
      </c>
      <c r="B4" s="7"/>
      <c r="C4" s="8">
        <v>42035</v>
      </c>
      <c r="D4" s="8">
        <v>41671</v>
      </c>
      <c r="E4" s="61" t="s">
        <v>94</v>
      </c>
      <c r="F4" s="8">
        <v>40971</v>
      </c>
      <c r="G4" s="61" t="s">
        <v>95</v>
      </c>
      <c r="H4" s="8">
        <v>40601</v>
      </c>
    </row>
    <row r="5" spans="1:8" x14ac:dyDescent="0.25">
      <c r="A5" s="13" t="s">
        <v>3</v>
      </c>
      <c r="B5" s="9"/>
      <c r="C5" s="19">
        <v>20339000</v>
      </c>
      <c r="D5" s="19">
        <v>40611000</v>
      </c>
      <c r="E5" s="67">
        <f>IF(F5=0," ",(D5-F5)/F5)</f>
        <v>-0.1066062432628638</v>
      </c>
      <c r="F5" s="19">
        <v>45457000</v>
      </c>
      <c r="G5" s="67">
        <f>IF(H5=0," ",(F5-H5)/H5)</f>
        <v>-9.5778962444302992E-2</v>
      </c>
      <c r="H5" s="19">
        <v>50272000</v>
      </c>
    </row>
    <row r="6" spans="1:8" ht="15.75" thickBot="1" x14ac:dyDescent="0.3">
      <c r="A6" s="14" t="s">
        <v>4</v>
      </c>
      <c r="B6" s="11"/>
      <c r="C6" s="20">
        <v>31292000</v>
      </c>
      <c r="D6" s="20">
        <v>31212000</v>
      </c>
      <c r="E6" s="67">
        <f>IF(F6=0," ",(D6-F6)/F6)</f>
        <v>-9.4595770603080678E-2</v>
      </c>
      <c r="F6" s="20">
        <v>34473000</v>
      </c>
      <c r="G6" s="67">
        <f>IF(H6=0," ",(F6-H6)/H6)</f>
        <v>-8.4017536867277795E-2</v>
      </c>
      <c r="H6" s="20">
        <v>37635000</v>
      </c>
    </row>
    <row r="7" spans="1:8" ht="15.75" thickTop="1" x14ac:dyDescent="0.25">
      <c r="A7" s="59" t="s">
        <v>91</v>
      </c>
      <c r="B7" s="10"/>
      <c r="C7" s="10"/>
      <c r="D7" s="57">
        <f>D6/D5</f>
        <v>0.76856024229888453</v>
      </c>
      <c r="E7" s="57"/>
      <c r="F7" s="57">
        <f t="shared" ref="F7:H7" si="0">F6/F5</f>
        <v>0.75836504828739248</v>
      </c>
      <c r="G7" s="57"/>
      <c r="H7" s="57">
        <f t="shared" si="0"/>
        <v>0.74862746658179502</v>
      </c>
    </row>
    <row r="8" spans="1:8" x14ac:dyDescent="0.25">
      <c r="A8" s="13" t="s">
        <v>5</v>
      </c>
      <c r="B8" s="9"/>
      <c r="C8" s="19">
        <f>C5-C6</f>
        <v>-10953000</v>
      </c>
      <c r="D8" s="19">
        <f>D5-D6</f>
        <v>9399000</v>
      </c>
      <c r="E8" s="67">
        <f t="shared" ref="E8" si="1">IF(F8=0," ",(D8-F8)/F8)</f>
        <v>-0.14430080116533139</v>
      </c>
      <c r="F8" s="19">
        <f t="shared" ref="F8:H8" si="2">F5-F6</f>
        <v>10984000</v>
      </c>
      <c r="G8" s="67">
        <f t="shared" ref="G8:G16" si="3">IF(H8=0," ",(F8-H8)/H8)</f>
        <v>-0.13080636226952599</v>
      </c>
      <c r="H8" s="19">
        <f t="shared" si="2"/>
        <v>12637000</v>
      </c>
    </row>
    <row r="9" spans="1:8" x14ac:dyDescent="0.25">
      <c r="A9" s="58" t="s">
        <v>90</v>
      </c>
      <c r="B9" s="6"/>
      <c r="C9" s="6"/>
      <c r="D9" s="56">
        <f>D8/D5</f>
        <v>0.23143975770111547</v>
      </c>
      <c r="E9" s="67">
        <f t="shared" ref="E9" si="4">IF(F9=0," ",(D9-F9)/F9)</f>
        <v>-4.2192546811762023E-2</v>
      </c>
      <c r="F9" s="56">
        <f t="shared" ref="F9:H9" si="5">F8/F5</f>
        <v>0.24163495171260752</v>
      </c>
      <c r="G9" s="67">
        <f t="shared" si="3"/>
        <v>-3.8737651935095013E-2</v>
      </c>
      <c r="H9" s="56">
        <f t="shared" si="5"/>
        <v>0.25137253341820498</v>
      </c>
    </row>
    <row r="10" spans="1:8" x14ac:dyDescent="0.25">
      <c r="A10" s="3" t="s">
        <v>6</v>
      </c>
      <c r="D10" s="22"/>
      <c r="E10" s="67" t="str">
        <f t="shared" ref="E10" si="6">IF(F10=0," ",(D10-F10)/F10)</f>
        <v xml:space="preserve"> </v>
      </c>
      <c r="F10" s="22"/>
      <c r="G10" s="67" t="str">
        <f t="shared" si="3"/>
        <v xml:space="preserve"> </v>
      </c>
      <c r="H10" s="22"/>
    </row>
    <row r="11" spans="1:8" x14ac:dyDescent="0.25">
      <c r="A11" s="6"/>
      <c r="B11" s="6" t="s">
        <v>7</v>
      </c>
      <c r="C11" s="18">
        <v>0</v>
      </c>
      <c r="D11" s="18">
        <v>0</v>
      </c>
      <c r="E11" s="67" t="str">
        <f t="shared" ref="E11" si="7">IF(F11=0," ",(D11-F11)/F11)</f>
        <v xml:space="preserve"> </v>
      </c>
      <c r="F11" s="18">
        <v>0</v>
      </c>
      <c r="G11" s="67" t="str">
        <f t="shared" si="3"/>
        <v xml:space="preserve"> </v>
      </c>
      <c r="H11" s="18">
        <v>0</v>
      </c>
    </row>
    <row r="12" spans="1:8" x14ac:dyDescent="0.25">
      <c r="A12" s="6"/>
      <c r="B12" s="6" t="s">
        <v>9</v>
      </c>
      <c r="C12" s="20">
        <v>7592000</v>
      </c>
      <c r="D12" s="20">
        <v>8106000</v>
      </c>
      <c r="E12" s="67">
        <f t="shared" ref="E12" si="8">IF(F12=0," ",(D12-F12)/F12)</f>
        <v>-7.4129069103369499E-2</v>
      </c>
      <c r="F12" s="20">
        <v>8755000</v>
      </c>
      <c r="G12" s="67">
        <f t="shared" si="3"/>
        <v>-0.15205811138014527</v>
      </c>
      <c r="H12" s="20">
        <v>10325000</v>
      </c>
    </row>
    <row r="13" spans="1:8" x14ac:dyDescent="0.25">
      <c r="A13" s="6"/>
      <c r="B13" s="6" t="s">
        <v>10</v>
      </c>
      <c r="C13" s="18">
        <v>5000</v>
      </c>
      <c r="D13" s="18">
        <v>149000</v>
      </c>
      <c r="E13" s="67">
        <f t="shared" ref="E13" si="9">IF(F13=0," ",(D13-F13)/F13)</f>
        <v>4.1379310344827589</v>
      </c>
      <c r="F13" s="18">
        <v>29000</v>
      </c>
      <c r="G13" s="67">
        <f t="shared" si="3"/>
        <v>-0.85353535353535348</v>
      </c>
      <c r="H13" s="18">
        <v>198000</v>
      </c>
    </row>
    <row r="14" spans="1:8" x14ac:dyDescent="0.25">
      <c r="A14" s="6"/>
      <c r="B14" s="6" t="s">
        <v>69</v>
      </c>
      <c r="C14" s="20">
        <v>0</v>
      </c>
      <c r="D14" s="20">
        <v>0</v>
      </c>
      <c r="E14" s="67" t="str">
        <f t="shared" ref="E14" si="10">IF(F14=0," ",(D14-F14)/F14)</f>
        <v xml:space="preserve"> </v>
      </c>
      <c r="F14" s="20">
        <v>0</v>
      </c>
      <c r="G14" s="67" t="str">
        <f t="shared" si="3"/>
        <v xml:space="preserve"> </v>
      </c>
      <c r="H14" s="20">
        <v>0</v>
      </c>
    </row>
    <row r="15" spans="1:8" x14ac:dyDescent="0.25">
      <c r="A15" s="6"/>
      <c r="B15" s="6"/>
      <c r="C15" s="6"/>
      <c r="D15" s="22"/>
      <c r="E15" s="67" t="str">
        <f t="shared" ref="E15" si="11">IF(F15=0," ",(D15-F15)/F15)</f>
        <v xml:space="preserve"> </v>
      </c>
      <c r="F15" s="22"/>
      <c r="G15" s="67" t="str">
        <f t="shared" si="3"/>
        <v xml:space="preserve"> </v>
      </c>
      <c r="H15" s="22"/>
    </row>
    <row r="16" spans="1:8" x14ac:dyDescent="0.25">
      <c r="A16" s="6"/>
      <c r="B16" s="6" t="s">
        <v>11</v>
      </c>
      <c r="C16" s="20">
        <f>SUM(C11:C15)</f>
        <v>7597000</v>
      </c>
      <c r="D16" s="20">
        <f>SUM(D11:D15)</f>
        <v>8255000</v>
      </c>
      <c r="E16" s="67">
        <f t="shared" ref="E16" si="12">IF(F16=0," ",(D16-F16)/F16)</f>
        <v>-6.0223132969034608E-2</v>
      </c>
      <c r="F16" s="20">
        <f t="shared" ref="F16:H16" si="13">SUM(F11:F15)</f>
        <v>8784000</v>
      </c>
      <c r="G16" s="67">
        <f t="shared" si="3"/>
        <v>-0.16525705597263138</v>
      </c>
      <c r="H16" s="20">
        <f t="shared" si="13"/>
        <v>10523000</v>
      </c>
    </row>
    <row r="17" spans="1:12" ht="15.75" thickBot="1" x14ac:dyDescent="0.3">
      <c r="A17" s="69" t="s">
        <v>92</v>
      </c>
      <c r="B17" s="11"/>
      <c r="C17" s="11"/>
      <c r="D17" s="68">
        <f>D16/D5</f>
        <v>0.20327004998645687</v>
      </c>
      <c r="E17" s="63"/>
      <c r="F17" s="68">
        <f>F16/F5</f>
        <v>0.19323756517148075</v>
      </c>
      <c r="G17" s="63"/>
      <c r="H17" s="68">
        <f>H16/H5</f>
        <v>0.20932129217059198</v>
      </c>
    </row>
    <row r="18" spans="1:12" ht="15.75" thickTop="1" x14ac:dyDescent="0.25">
      <c r="A18" s="10"/>
      <c r="B18" s="10"/>
      <c r="C18" s="10"/>
      <c r="D18" s="21"/>
      <c r="E18" s="64"/>
      <c r="F18" s="21"/>
      <c r="G18" s="64"/>
      <c r="H18" s="21"/>
    </row>
    <row r="19" spans="1:12" x14ac:dyDescent="0.25">
      <c r="A19" s="13" t="s">
        <v>12</v>
      </c>
      <c r="B19" s="9"/>
      <c r="C19" s="19">
        <f>C8-C16</f>
        <v>-18550000</v>
      </c>
      <c r="D19" s="19">
        <f>D8-D16</f>
        <v>1144000</v>
      </c>
      <c r="E19" s="67">
        <f t="shared" ref="E19:G41" si="14">IF(F19=0," ",(D19-F19)/F19)</f>
        <v>-0.48</v>
      </c>
      <c r="F19" s="19">
        <f t="shared" ref="F19:H19" si="15">F8-F16</f>
        <v>2200000</v>
      </c>
      <c r="G19" s="67">
        <f t="shared" si="14"/>
        <v>4.068117313150426E-2</v>
      </c>
      <c r="H19" s="19">
        <f t="shared" si="15"/>
        <v>2114000</v>
      </c>
    </row>
    <row r="20" spans="1:12" x14ac:dyDescent="0.25">
      <c r="A20" s="6"/>
      <c r="B20" s="6"/>
      <c r="C20" s="6"/>
      <c r="D20" s="22"/>
      <c r="E20" s="67" t="str">
        <f t="shared" si="14"/>
        <v xml:space="preserve"> </v>
      </c>
      <c r="F20" s="22"/>
      <c r="G20" s="67" t="str">
        <f t="shared" si="14"/>
        <v xml:space="preserve"> </v>
      </c>
      <c r="H20" s="22"/>
    </row>
    <row r="21" spans="1:12" ht="24" x14ac:dyDescent="0.25">
      <c r="A21" s="6"/>
      <c r="B21" s="6" t="s">
        <v>13</v>
      </c>
      <c r="C21" s="6"/>
      <c r="D21" s="22"/>
      <c r="E21" s="67" t="str">
        <f t="shared" si="14"/>
        <v xml:space="preserve"> </v>
      </c>
      <c r="F21" s="22"/>
      <c r="G21" s="67" t="str">
        <f t="shared" si="14"/>
        <v xml:space="preserve"> </v>
      </c>
      <c r="H21" s="22"/>
    </row>
    <row r="22" spans="1:12" x14ac:dyDescent="0.25">
      <c r="A22" s="6"/>
      <c r="B22" s="6" t="s">
        <v>14</v>
      </c>
      <c r="C22" s="6">
        <v>27000</v>
      </c>
      <c r="D22" s="20">
        <v>39000</v>
      </c>
      <c r="E22" s="67">
        <f t="shared" si="14"/>
        <v>-0.4935064935064935</v>
      </c>
      <c r="F22" s="20">
        <v>77000</v>
      </c>
      <c r="G22" s="67">
        <f t="shared" si="14"/>
        <v>0.50980392156862742</v>
      </c>
      <c r="H22" s="20">
        <v>51000</v>
      </c>
    </row>
    <row r="23" spans="1:12" ht="24" x14ac:dyDescent="0.25">
      <c r="A23" s="6"/>
      <c r="B23" s="6" t="s">
        <v>15</v>
      </c>
      <c r="C23" s="20">
        <v>1477000</v>
      </c>
      <c r="D23" s="20">
        <v>1183000</v>
      </c>
      <c r="E23" s="67">
        <f t="shared" si="14"/>
        <v>-0.48045674132630656</v>
      </c>
      <c r="F23" s="20">
        <v>2277000</v>
      </c>
      <c r="G23" s="67">
        <f t="shared" si="14"/>
        <v>7.7105014191106908E-2</v>
      </c>
      <c r="H23" s="20">
        <v>2114000</v>
      </c>
      <c r="K23" s="20"/>
      <c r="L23" s="20"/>
    </row>
    <row r="24" spans="1:12" x14ac:dyDescent="0.25">
      <c r="A24" s="6"/>
      <c r="B24" s="6" t="s">
        <v>16</v>
      </c>
      <c r="C24" s="72">
        <v>90000</v>
      </c>
      <c r="D24" s="20">
        <v>100000</v>
      </c>
      <c r="E24" s="67">
        <f t="shared" si="14"/>
        <v>-9.90990990990991E-2</v>
      </c>
      <c r="F24" s="20">
        <v>111000</v>
      </c>
      <c r="G24" s="67">
        <f t="shared" si="14"/>
        <v>0.27586206896551724</v>
      </c>
      <c r="H24" s="20">
        <v>87000</v>
      </c>
    </row>
    <row r="25" spans="1:12" x14ac:dyDescent="0.25">
      <c r="A25" s="6"/>
      <c r="B25" s="6" t="s">
        <v>17</v>
      </c>
      <c r="C25" s="20">
        <v>1387000</v>
      </c>
      <c r="D25" s="20">
        <v>1083000</v>
      </c>
      <c r="E25" s="67">
        <f t="shared" si="14"/>
        <v>-0.5</v>
      </c>
      <c r="F25" s="20">
        <v>2166000</v>
      </c>
      <c r="G25" s="67">
        <f t="shared" si="14"/>
        <v>4.2348411934552452E-2</v>
      </c>
      <c r="H25" s="20">
        <v>2078000</v>
      </c>
    </row>
    <row r="26" spans="1:12" x14ac:dyDescent="0.25">
      <c r="A26" s="6"/>
      <c r="B26" s="6" t="s">
        <v>18</v>
      </c>
      <c r="C26" s="6">
        <v>141000</v>
      </c>
      <c r="D26" s="20">
        <v>388000</v>
      </c>
      <c r="E26" s="67">
        <f t="shared" si="14"/>
        <v>-0.47708894878706198</v>
      </c>
      <c r="F26" s="20">
        <v>742000</v>
      </c>
      <c r="G26" s="67">
        <f t="shared" si="14"/>
        <v>3.9215686274509803E-2</v>
      </c>
      <c r="H26" s="20">
        <v>714000</v>
      </c>
    </row>
    <row r="27" spans="1:12" s="54" customFormat="1" x14ac:dyDescent="0.25">
      <c r="A27" s="52"/>
      <c r="B27" s="52" t="s">
        <v>19</v>
      </c>
      <c r="C27" s="52">
        <v>-2000</v>
      </c>
      <c r="D27" s="53">
        <v>-9000</v>
      </c>
      <c r="E27" s="67">
        <f t="shared" si="14"/>
        <v>-0.99281723862729454</v>
      </c>
      <c r="F27" s="53">
        <v>-1253000</v>
      </c>
      <c r="G27" s="67">
        <f t="shared" si="14"/>
        <v>13.078651685393259</v>
      </c>
      <c r="H27" s="53">
        <v>-89000</v>
      </c>
    </row>
    <row r="28" spans="1:12" x14ac:dyDescent="0.25">
      <c r="A28" s="6"/>
      <c r="B28" s="6" t="s">
        <v>25</v>
      </c>
      <c r="C28" s="6"/>
      <c r="D28" s="22">
        <v>0</v>
      </c>
      <c r="E28" s="67" t="str">
        <f t="shared" si="14"/>
        <v xml:space="preserve"> </v>
      </c>
      <c r="F28" s="22">
        <v>0</v>
      </c>
      <c r="G28" s="67" t="str">
        <f t="shared" si="14"/>
        <v xml:space="preserve"> </v>
      </c>
      <c r="H28" s="22">
        <v>0</v>
      </c>
    </row>
    <row r="29" spans="1:12" x14ac:dyDescent="0.25">
      <c r="A29" s="6"/>
      <c r="B29" s="6" t="s">
        <v>20</v>
      </c>
      <c r="C29" s="20">
        <f>C25-C26+C27+C28</f>
        <v>1244000</v>
      </c>
      <c r="D29" s="20">
        <f>D25-D26+D27+D28</f>
        <v>686000</v>
      </c>
      <c r="E29" s="67">
        <f t="shared" si="14"/>
        <v>3.0116959064327484</v>
      </c>
      <c r="F29" s="20">
        <f>F25-F26+F27+F28</f>
        <v>171000</v>
      </c>
      <c r="G29" s="67">
        <f t="shared" si="14"/>
        <v>-0.86588235294117644</v>
      </c>
      <c r="H29" s="20">
        <f>H25-H26+H27+H28</f>
        <v>1275000</v>
      </c>
    </row>
    <row r="30" spans="1:12" x14ac:dyDescent="0.25">
      <c r="A30" s="6"/>
      <c r="B30" s="6"/>
      <c r="C30" s="6"/>
      <c r="D30" s="22"/>
      <c r="E30" s="67" t="str">
        <f t="shared" si="14"/>
        <v xml:space="preserve"> </v>
      </c>
      <c r="F30" s="22"/>
      <c r="G30" s="67" t="str">
        <f t="shared" si="14"/>
        <v xml:space="preserve"> </v>
      </c>
      <c r="H30" s="22"/>
    </row>
    <row r="31" spans="1:12" x14ac:dyDescent="0.25">
      <c r="A31" s="6"/>
      <c r="B31" s="6" t="s">
        <v>21</v>
      </c>
      <c r="C31" s="6"/>
      <c r="D31" s="22"/>
      <c r="E31" s="67" t="str">
        <f t="shared" si="14"/>
        <v xml:space="preserve"> </v>
      </c>
      <c r="F31" s="22"/>
      <c r="G31" s="67" t="str">
        <f t="shared" si="14"/>
        <v xml:space="preserve"> </v>
      </c>
      <c r="H31" s="22"/>
    </row>
    <row r="32" spans="1:12" x14ac:dyDescent="0.25">
      <c r="A32" s="6"/>
      <c r="B32" s="6" t="s">
        <v>22</v>
      </c>
      <c r="C32" s="6">
        <v>-11000</v>
      </c>
      <c r="D32" s="20">
        <v>-172000</v>
      </c>
      <c r="E32" s="67">
        <f t="shared" si="14"/>
        <v>-0.87731811697574891</v>
      </c>
      <c r="F32" s="20">
        <v>-1402000</v>
      </c>
      <c r="G32" s="67" t="str">
        <f t="shared" si="14"/>
        <v xml:space="preserve"> </v>
      </c>
      <c r="H32" s="20">
        <v>0</v>
      </c>
    </row>
    <row r="33" spans="1:8" x14ac:dyDescent="0.25">
      <c r="A33" s="6"/>
      <c r="B33" s="6" t="s">
        <v>23</v>
      </c>
      <c r="C33" s="6">
        <v>0</v>
      </c>
      <c r="D33" s="20">
        <v>0</v>
      </c>
      <c r="E33" s="67" t="str">
        <f t="shared" si="14"/>
        <v xml:space="preserve"> </v>
      </c>
      <c r="F33" s="20">
        <v>0</v>
      </c>
      <c r="G33" s="67" t="str">
        <f t="shared" si="14"/>
        <v xml:space="preserve"> </v>
      </c>
      <c r="H33" s="20">
        <v>0</v>
      </c>
    </row>
    <row r="34" spans="1:8" x14ac:dyDescent="0.25">
      <c r="A34" s="6"/>
      <c r="B34" s="6" t="s">
        <v>24</v>
      </c>
      <c r="C34" s="6">
        <v>0</v>
      </c>
      <c r="D34" s="20">
        <v>0</v>
      </c>
      <c r="E34" s="67" t="str">
        <f t="shared" si="14"/>
        <v xml:space="preserve"> </v>
      </c>
      <c r="F34" s="20">
        <v>0</v>
      </c>
      <c r="G34" s="67" t="str">
        <f t="shared" si="14"/>
        <v xml:space="preserve"> </v>
      </c>
      <c r="H34" s="20">
        <v>0</v>
      </c>
    </row>
    <row r="35" spans="1:8" x14ac:dyDescent="0.25">
      <c r="A35" s="6"/>
      <c r="B35" s="6" t="s">
        <v>25</v>
      </c>
      <c r="C35" s="6">
        <v>0</v>
      </c>
      <c r="D35" s="20">
        <v>0</v>
      </c>
      <c r="E35" s="67" t="str">
        <f t="shared" si="14"/>
        <v xml:space="preserve"> </v>
      </c>
      <c r="F35" s="20">
        <v>0</v>
      </c>
      <c r="G35" s="67">
        <f t="shared" si="14"/>
        <v>-1</v>
      </c>
      <c r="H35" s="20">
        <v>-444000</v>
      </c>
    </row>
    <row r="36" spans="1:8" ht="15.75" thickBot="1" x14ac:dyDescent="0.3">
      <c r="A36" s="11"/>
      <c r="B36" s="11"/>
      <c r="C36" s="11"/>
      <c r="D36" s="23"/>
      <c r="E36" s="63"/>
      <c r="F36" s="23"/>
      <c r="G36" s="63"/>
      <c r="H36" s="23"/>
    </row>
    <row r="37" spans="1:8" ht="15.75" thickTop="1" x14ac:dyDescent="0.25">
      <c r="A37" s="10"/>
      <c r="B37" s="10"/>
      <c r="C37" s="10"/>
      <c r="D37" s="21"/>
      <c r="E37" s="64"/>
      <c r="F37" s="21"/>
      <c r="G37" s="64"/>
      <c r="H37" s="21"/>
    </row>
    <row r="38" spans="1:8" x14ac:dyDescent="0.25">
      <c r="A38" s="13" t="s">
        <v>26</v>
      </c>
      <c r="B38" s="9"/>
      <c r="C38" s="19">
        <f>C29+C35</f>
        <v>1244000</v>
      </c>
      <c r="D38" s="19">
        <f>D29+D35</f>
        <v>686000</v>
      </c>
      <c r="E38" s="67">
        <f t="shared" ref="E38" si="16">IF(F38=0," ",(D38-F38)/F38)</f>
        <v>3.0116959064327484</v>
      </c>
      <c r="F38" s="19">
        <f>F29+F35</f>
        <v>171000</v>
      </c>
      <c r="G38" s="67">
        <f t="shared" si="14"/>
        <v>-0.79422382671480141</v>
      </c>
      <c r="H38" s="19">
        <f>H29+H35</f>
        <v>831000</v>
      </c>
    </row>
    <row r="39" spans="1:8" ht="15.75" thickBot="1" x14ac:dyDescent="0.3">
      <c r="A39" s="14" t="s">
        <v>27</v>
      </c>
      <c r="B39" s="11"/>
      <c r="C39" s="55"/>
      <c r="D39" s="20">
        <v>0</v>
      </c>
      <c r="E39" s="67" t="str">
        <f t="shared" ref="E39" si="17">IF(F39=0," ",(D39-F39)/F39)</f>
        <v xml:space="preserve"> </v>
      </c>
      <c r="F39" s="20">
        <v>0</v>
      </c>
      <c r="G39" s="67" t="str">
        <f t="shared" si="14"/>
        <v xml:space="preserve"> </v>
      </c>
      <c r="H39" s="20">
        <v>0</v>
      </c>
    </row>
    <row r="40" spans="1:8" ht="15.75" thickTop="1" x14ac:dyDescent="0.25">
      <c r="A40" s="16"/>
      <c r="B40" s="10"/>
      <c r="C40" s="10"/>
      <c r="D40" s="21"/>
      <c r="E40" s="64"/>
      <c r="F40" s="21"/>
      <c r="G40" s="64"/>
      <c r="H40" s="21"/>
    </row>
    <row r="41" spans="1:8" x14ac:dyDescent="0.25">
      <c r="A41" s="13" t="s">
        <v>28</v>
      </c>
      <c r="B41" s="9"/>
      <c r="C41" s="73">
        <v>1233000</v>
      </c>
      <c r="D41" s="19">
        <v>532000</v>
      </c>
      <c r="E41" s="67">
        <f t="shared" ref="E41" si="18">IF(F41=0," ",(D41-F41)/F41)</f>
        <v>-1.4321689683184402</v>
      </c>
      <c r="F41" s="19">
        <v>-1231000</v>
      </c>
      <c r="G41" s="67">
        <f t="shared" si="14"/>
        <v>-1.9639780736100234</v>
      </c>
      <c r="H41" s="19">
        <v>1277000</v>
      </c>
    </row>
    <row r="42" spans="1:8" x14ac:dyDescent="0.25">
      <c r="A42" s="71" t="s">
        <v>93</v>
      </c>
      <c r="C42" s="70">
        <f>C41/C5</f>
        <v>6.0622449481292098E-2</v>
      </c>
      <c r="D42" s="70">
        <f>D41/D5</f>
        <v>1.3099899042131442E-2</v>
      </c>
      <c r="E42" s="65"/>
      <c r="F42" s="70">
        <f>F41/F5</f>
        <v>-2.7080537650966848E-2</v>
      </c>
      <c r="G42" s="65"/>
      <c r="H42" s="70">
        <f>H41/H5</f>
        <v>2.540181413112667E-2</v>
      </c>
    </row>
    <row r="43" spans="1:8" x14ac:dyDescent="0.25">
      <c r="A43" s="17"/>
      <c r="D43" s="24"/>
      <c r="E43" s="65"/>
      <c r="F43" s="24"/>
      <c r="G43" s="65"/>
      <c r="H43" s="24"/>
    </row>
    <row r="44" spans="1:8" x14ac:dyDescent="0.25">
      <c r="A44" s="17"/>
      <c r="D44" s="24"/>
      <c r="E44" s="65"/>
      <c r="F44" s="24"/>
      <c r="G44" s="65"/>
      <c r="H44" s="24"/>
    </row>
    <row r="45" spans="1:8" x14ac:dyDescent="0.25">
      <c r="D45" s="24"/>
      <c r="E45" s="65"/>
      <c r="F45" s="24"/>
      <c r="G45" s="65"/>
      <c r="H45" s="24"/>
    </row>
    <row r="46" spans="1:8" x14ac:dyDescent="0.25">
      <c r="D46" s="24"/>
      <c r="E46" s="65"/>
      <c r="F46" s="24"/>
      <c r="G46" s="65"/>
      <c r="H46" s="24"/>
    </row>
    <row r="47" spans="1:8" x14ac:dyDescent="0.25">
      <c r="D47" s="24"/>
      <c r="E47" s="65"/>
      <c r="F47" s="24"/>
      <c r="G47" s="65"/>
      <c r="H47" s="24"/>
    </row>
    <row r="48" spans="1:8" x14ac:dyDescent="0.25">
      <c r="D48" s="24"/>
      <c r="E48" s="65"/>
      <c r="F48" s="24"/>
      <c r="G48" s="65"/>
      <c r="H48" s="24"/>
    </row>
    <row r="49" spans="4:8" x14ac:dyDescent="0.25">
      <c r="D49" s="24"/>
      <c r="E49" s="65"/>
      <c r="F49" s="24"/>
      <c r="G49" s="65"/>
      <c r="H49" s="24"/>
    </row>
    <row r="50" spans="4:8" x14ac:dyDescent="0.25">
      <c r="D50" s="24"/>
      <c r="E50" s="65"/>
      <c r="F50" s="24"/>
      <c r="G50" s="65"/>
      <c r="H50" s="24"/>
    </row>
    <row r="51" spans="4:8" x14ac:dyDescent="0.25">
      <c r="D51" s="24"/>
      <c r="E51" s="65"/>
      <c r="F51" s="24"/>
      <c r="G51" s="65"/>
      <c r="H51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 x14ac:dyDescent="0.25"/>
  <cols>
    <col min="1" max="1" width="26.28515625" style="29" customWidth="1"/>
    <col min="2" max="2" width="9.140625" style="29"/>
    <col min="3" max="6" width="15.7109375" style="29" customWidth="1"/>
  </cols>
  <sheetData>
    <row r="1" spans="1:7" ht="23.25" x14ac:dyDescent="0.25">
      <c r="A1" s="2" t="s">
        <v>97</v>
      </c>
    </row>
    <row r="2" spans="1:7" x14ac:dyDescent="0.25">
      <c r="A2" s="1"/>
    </row>
    <row r="3" spans="1:7" ht="16.5" customHeight="1" thickBot="1" x14ac:dyDescent="0.3">
      <c r="A3" s="15" t="s">
        <v>67</v>
      </c>
      <c r="B3" s="15"/>
      <c r="C3" s="15"/>
      <c r="D3" s="25"/>
      <c r="E3" s="26" t="s">
        <v>1</v>
      </c>
      <c r="F3" s="15"/>
      <c r="G3" s="5"/>
    </row>
    <row r="4" spans="1:7" x14ac:dyDescent="0.25">
      <c r="A4" s="30"/>
      <c r="B4" s="30"/>
      <c r="C4" s="30"/>
      <c r="D4" s="30"/>
      <c r="E4" s="30"/>
      <c r="F4" s="30"/>
    </row>
    <row r="5" spans="1:7" x14ac:dyDescent="0.25">
      <c r="A5" s="31" t="s">
        <v>2</v>
      </c>
      <c r="B5" s="31"/>
      <c r="C5" s="32">
        <v>42035</v>
      </c>
      <c r="D5" s="32">
        <v>41671</v>
      </c>
      <c r="E5" s="32">
        <v>40971</v>
      </c>
      <c r="F5" s="32">
        <v>40908</v>
      </c>
    </row>
    <row r="6" spans="1:7" x14ac:dyDescent="0.25">
      <c r="A6" s="33" t="s">
        <v>26</v>
      </c>
      <c r="B6" s="33"/>
      <c r="C6" s="33">
        <v>1233000</v>
      </c>
      <c r="D6" s="27">
        <v>532000</v>
      </c>
      <c r="E6" s="27">
        <v>-1231000</v>
      </c>
      <c r="F6" s="27">
        <v>2404000</v>
      </c>
    </row>
    <row r="7" spans="1:7" x14ac:dyDescent="0.25">
      <c r="A7" s="34"/>
      <c r="B7" s="34"/>
      <c r="C7" s="34"/>
      <c r="D7" s="34"/>
      <c r="E7" s="34"/>
      <c r="F7" s="34"/>
    </row>
    <row r="8" spans="1:7" ht="15" customHeight="1" x14ac:dyDescent="0.25">
      <c r="A8" s="33" t="s">
        <v>68</v>
      </c>
      <c r="B8" s="33"/>
      <c r="C8" s="33"/>
      <c r="D8" s="33"/>
      <c r="E8" s="33"/>
      <c r="F8" s="33"/>
    </row>
    <row r="9" spans="1:7" x14ac:dyDescent="0.25">
      <c r="A9" s="34" t="s">
        <v>69</v>
      </c>
      <c r="B9" s="34"/>
      <c r="C9" s="34">
        <v>656000</v>
      </c>
      <c r="D9" s="35">
        <v>716000</v>
      </c>
      <c r="E9" s="35">
        <v>945000</v>
      </c>
      <c r="F9" s="35">
        <v>896000</v>
      </c>
    </row>
    <row r="10" spans="1:7" x14ac:dyDescent="0.25">
      <c r="A10" s="34" t="s">
        <v>70</v>
      </c>
      <c r="B10" s="34"/>
      <c r="C10" s="34">
        <v>-180000</v>
      </c>
      <c r="D10" s="35">
        <v>526000</v>
      </c>
      <c r="E10" s="35">
        <v>1813000</v>
      </c>
      <c r="F10" s="35">
        <v>8265000</v>
      </c>
    </row>
    <row r="11" spans="1:7" ht="15" customHeight="1" x14ac:dyDescent="0.25">
      <c r="A11" s="34" t="s">
        <v>71</v>
      </c>
      <c r="B11" s="34"/>
      <c r="C11" s="34">
        <v>-19000</v>
      </c>
      <c r="D11" s="35">
        <v>7000</v>
      </c>
      <c r="E11" s="35">
        <v>41000</v>
      </c>
      <c r="F11" s="35">
        <v>-371000</v>
      </c>
    </row>
    <row r="12" spans="1:7" x14ac:dyDescent="0.25">
      <c r="A12" s="34" t="s">
        <v>72</v>
      </c>
      <c r="B12" s="34"/>
      <c r="C12" s="34">
        <v>355000</v>
      </c>
      <c r="D12" s="35">
        <v>1205000</v>
      </c>
      <c r="E12" s="35">
        <v>576000</v>
      </c>
      <c r="F12" s="35">
        <v>-116000</v>
      </c>
    </row>
    <row r="13" spans="1:7" x14ac:dyDescent="0.25">
      <c r="A13" s="34" t="s">
        <v>73</v>
      </c>
      <c r="B13" s="34"/>
      <c r="C13" s="34">
        <v>-141000</v>
      </c>
      <c r="D13" s="35">
        <v>597000</v>
      </c>
      <c r="E13" s="35">
        <v>120000</v>
      </c>
      <c r="F13" s="35">
        <v>-400000</v>
      </c>
    </row>
    <row r="14" spans="1:7" s="54" customFormat="1" x14ac:dyDescent="0.25">
      <c r="A14" s="51" t="s">
        <v>19</v>
      </c>
      <c r="B14" s="52"/>
      <c r="C14" s="52">
        <v>-2000</v>
      </c>
      <c r="D14" s="53">
        <v>-9000</v>
      </c>
      <c r="E14" s="53">
        <v>-1253000</v>
      </c>
      <c r="F14" s="53">
        <v>-89000</v>
      </c>
    </row>
    <row r="15" spans="1:7" ht="15.75" customHeight="1" thickBot="1" x14ac:dyDescent="0.3">
      <c r="A15" s="36" t="s">
        <v>74</v>
      </c>
      <c r="B15" s="36"/>
      <c r="C15" s="37">
        <v>-29000</v>
      </c>
      <c r="D15" s="35">
        <v>-70000</v>
      </c>
      <c r="E15" s="35">
        <v>-24000</v>
      </c>
      <c r="F15" s="35">
        <v>-2814000</v>
      </c>
    </row>
    <row r="16" spans="1:7" ht="15.75" thickTop="1" x14ac:dyDescent="0.25">
      <c r="A16" s="38"/>
      <c r="B16" s="38"/>
      <c r="C16" s="38"/>
      <c r="D16" s="38"/>
      <c r="E16" s="38"/>
      <c r="F16" s="38"/>
    </row>
    <row r="17" spans="1:6" ht="15" customHeight="1" x14ac:dyDescent="0.25">
      <c r="A17" s="33" t="s">
        <v>75</v>
      </c>
      <c r="B17" s="33"/>
      <c r="C17" s="39">
        <f>SUM(C9:C15)</f>
        <v>640000</v>
      </c>
      <c r="D17" s="48">
        <f>SUM(D6:D15)</f>
        <v>3504000</v>
      </c>
      <c r="E17" s="48">
        <f t="shared" ref="E17:F17" si="0">SUM(E6:E15)</f>
        <v>987000</v>
      </c>
      <c r="F17" s="48">
        <f t="shared" si="0"/>
        <v>7775000</v>
      </c>
    </row>
    <row r="18" spans="1:6" x14ac:dyDescent="0.25">
      <c r="A18" s="34"/>
      <c r="B18" s="34"/>
      <c r="C18" s="34"/>
      <c r="D18" s="27"/>
      <c r="E18" s="27"/>
      <c r="F18" s="27"/>
    </row>
    <row r="19" spans="1:6" ht="15" customHeight="1" x14ac:dyDescent="0.25">
      <c r="A19" s="33" t="s">
        <v>76</v>
      </c>
      <c r="B19" s="33"/>
      <c r="C19" s="33"/>
      <c r="D19" s="33"/>
      <c r="E19" s="33"/>
      <c r="F19" s="33"/>
    </row>
    <row r="20" spans="1:6" x14ac:dyDescent="0.25">
      <c r="A20" s="34" t="s">
        <v>77</v>
      </c>
      <c r="B20" s="34"/>
      <c r="C20" s="34">
        <v>-561000</v>
      </c>
      <c r="D20" s="35">
        <v>-547000</v>
      </c>
      <c r="E20" s="35">
        <v>-766000</v>
      </c>
      <c r="F20" s="35">
        <v>-16244000</v>
      </c>
    </row>
    <row r="21" spans="1:6" x14ac:dyDescent="0.25">
      <c r="A21" s="34" t="s">
        <v>78</v>
      </c>
      <c r="B21" s="34"/>
      <c r="C21" s="34">
        <v>-1224000</v>
      </c>
      <c r="D21" s="35">
        <v>-180000</v>
      </c>
      <c r="E21" s="35">
        <v>178000</v>
      </c>
      <c r="F21" s="35">
        <v>35000</v>
      </c>
    </row>
    <row r="22" spans="1:6" ht="15.75" customHeight="1" thickBot="1" x14ac:dyDescent="0.3">
      <c r="A22" s="36" t="s">
        <v>79</v>
      </c>
      <c r="B22" s="36"/>
      <c r="C22" s="37">
        <v>73000</v>
      </c>
      <c r="D22" s="35">
        <v>210000</v>
      </c>
      <c r="E22" s="35">
        <v>-136000</v>
      </c>
      <c r="F22" s="35">
        <v>-1041000</v>
      </c>
    </row>
    <row r="23" spans="1:6" ht="15.75" thickTop="1" x14ac:dyDescent="0.25">
      <c r="A23" s="38"/>
      <c r="B23" s="38"/>
      <c r="C23" s="38"/>
      <c r="D23" s="38"/>
      <c r="E23" s="38"/>
      <c r="F23" s="38"/>
    </row>
    <row r="24" spans="1:6" ht="15" customHeight="1" x14ac:dyDescent="0.25">
      <c r="A24" s="33" t="s">
        <v>80</v>
      </c>
      <c r="B24" s="33"/>
      <c r="C24" s="39">
        <f>SUM(C20:C22)</f>
        <v>-1712000</v>
      </c>
      <c r="D24" s="27">
        <f>SUM(D20:D22)</f>
        <v>-517000</v>
      </c>
      <c r="E24" s="27">
        <f t="shared" ref="E24:F24" si="1">SUM(E20:E22)</f>
        <v>-724000</v>
      </c>
      <c r="F24" s="27">
        <f t="shared" si="1"/>
        <v>-17250000</v>
      </c>
    </row>
    <row r="25" spans="1:6" x14ac:dyDescent="0.25">
      <c r="A25" s="34"/>
      <c r="B25" s="34"/>
      <c r="C25" s="34"/>
      <c r="D25" s="34"/>
      <c r="E25" s="34"/>
      <c r="F25" s="34"/>
    </row>
    <row r="26" spans="1:6" ht="15" customHeight="1" x14ac:dyDescent="0.25">
      <c r="A26" s="33" t="s">
        <v>81</v>
      </c>
      <c r="B26" s="33"/>
      <c r="C26" s="33"/>
      <c r="D26" s="33"/>
      <c r="E26" s="33"/>
      <c r="F26" s="33"/>
    </row>
    <row r="27" spans="1:6" x14ac:dyDescent="0.25">
      <c r="A27" s="34" t="s">
        <v>82</v>
      </c>
      <c r="B27" s="34"/>
      <c r="C27" s="34">
        <v>-251000</v>
      </c>
      <c r="D27" s="35">
        <v>233000</v>
      </c>
      <c r="E27" s="35">
        <v>-1531000</v>
      </c>
      <c r="F27" s="35">
        <v>-237000</v>
      </c>
    </row>
    <row r="28" spans="1:6" x14ac:dyDescent="0.25">
      <c r="A28" s="34" t="s">
        <v>83</v>
      </c>
      <c r="B28" s="34"/>
      <c r="C28" s="34">
        <v>50000</v>
      </c>
      <c r="D28" s="35">
        <v>171000</v>
      </c>
      <c r="E28" s="35">
        <v>-1433000</v>
      </c>
      <c r="F28" s="35">
        <v>-1014000</v>
      </c>
    </row>
    <row r="29" spans="1:6" x14ac:dyDescent="0.25">
      <c r="A29" s="34" t="s">
        <v>84</v>
      </c>
      <c r="B29" s="34"/>
      <c r="C29" s="34">
        <v>-24000</v>
      </c>
      <c r="D29" s="40">
        <v>381000</v>
      </c>
      <c r="E29" s="35">
        <v>509000</v>
      </c>
      <c r="F29" s="35">
        <v>-99000</v>
      </c>
    </row>
    <row r="30" spans="1:6" ht="15.75" customHeight="1" thickBot="1" x14ac:dyDescent="0.3">
      <c r="A30" s="36" t="s">
        <v>85</v>
      </c>
      <c r="B30" s="36"/>
      <c r="C30" s="37">
        <v>2000</v>
      </c>
      <c r="D30" s="35">
        <v>0</v>
      </c>
      <c r="E30" s="35">
        <v>-17000</v>
      </c>
      <c r="F30" s="35">
        <v>-7000</v>
      </c>
    </row>
    <row r="31" spans="1:6" ht="15.75" thickTop="1" x14ac:dyDescent="0.25">
      <c r="A31" s="38"/>
      <c r="B31" s="38"/>
      <c r="C31" s="38"/>
      <c r="D31" s="38"/>
      <c r="E31" s="38"/>
      <c r="F31" s="38"/>
    </row>
    <row r="32" spans="1:6" ht="15" customHeight="1" x14ac:dyDescent="0.25">
      <c r="A32" s="33" t="s">
        <v>86</v>
      </c>
      <c r="B32" s="33"/>
      <c r="C32" s="39">
        <f>SUM(C27:C30)</f>
        <v>-223000</v>
      </c>
      <c r="D32" s="27">
        <v>319000</v>
      </c>
      <c r="E32" s="27">
        <f>SUM(E27:E30)</f>
        <v>-2472000</v>
      </c>
      <c r="F32" s="27">
        <f>SUM(F27:F30)</f>
        <v>-1357000</v>
      </c>
    </row>
    <row r="33" spans="1:6" ht="15.75" customHeight="1" thickBot="1" x14ac:dyDescent="0.3">
      <c r="A33" s="36" t="s">
        <v>87</v>
      </c>
      <c r="B33" s="36"/>
      <c r="C33" s="37">
        <v>-52000</v>
      </c>
      <c r="D33" s="35">
        <v>-44000</v>
      </c>
      <c r="E33" s="35">
        <v>5000</v>
      </c>
      <c r="F33" s="35">
        <v>13000</v>
      </c>
    </row>
    <row r="34" spans="1:6" ht="15.75" thickTop="1" x14ac:dyDescent="0.25">
      <c r="A34" s="38"/>
      <c r="B34" s="38"/>
      <c r="C34" s="38"/>
      <c r="D34" s="38"/>
      <c r="E34" s="38"/>
      <c r="F34" s="38"/>
    </row>
    <row r="35" spans="1:6" ht="15" customHeight="1" x14ac:dyDescent="0.25">
      <c r="A35" s="33" t="s">
        <v>88</v>
      </c>
      <c r="B35" s="33"/>
      <c r="C35" s="39">
        <f>C17+C24+C32</f>
        <v>-1295000</v>
      </c>
      <c r="D35" s="49">
        <f t="shared" ref="D35:F35" si="2">D17+D24+D32</f>
        <v>3306000</v>
      </c>
      <c r="E35" s="49">
        <f t="shared" si="2"/>
        <v>-2209000</v>
      </c>
      <c r="F35" s="49">
        <f t="shared" si="2"/>
        <v>-10832000</v>
      </c>
    </row>
    <row r="36" spans="1:6" x14ac:dyDescent="0.25">
      <c r="A36" s="41"/>
      <c r="B36" s="41"/>
      <c r="C36" s="41"/>
      <c r="D36" s="41"/>
      <c r="E36" s="41"/>
      <c r="F36" s="41"/>
    </row>
    <row r="37" spans="1:6" x14ac:dyDescent="0.25">
      <c r="A37" s="41"/>
      <c r="B37" s="41"/>
      <c r="C37" s="45"/>
      <c r="D37" s="27"/>
      <c r="E37" s="27"/>
      <c r="F37" s="27"/>
    </row>
    <row r="38" spans="1:6" x14ac:dyDescent="0.25">
      <c r="A38" s="41"/>
      <c r="B38" s="41"/>
      <c r="C38" s="41"/>
      <c r="D38" s="41"/>
      <c r="E38" s="41"/>
      <c r="F38" s="41"/>
    </row>
    <row r="39" spans="1:6" x14ac:dyDescent="0.25">
      <c r="A39" s="41"/>
      <c r="B39" s="41"/>
      <c r="C39" s="41"/>
      <c r="D39" s="41"/>
      <c r="E39" s="41"/>
      <c r="F39" s="41"/>
    </row>
    <row r="40" spans="1:6" x14ac:dyDescent="0.25">
      <c r="A40" s="41"/>
      <c r="B40" s="41"/>
      <c r="C40" s="41"/>
      <c r="D40" s="41"/>
      <c r="E40" s="41"/>
      <c r="F40" s="41"/>
    </row>
    <row r="41" spans="1:6" x14ac:dyDescent="0.25">
      <c r="A41" s="41"/>
      <c r="B41" s="41"/>
      <c r="C41" s="41"/>
      <c r="D41" s="41"/>
      <c r="E41" s="41"/>
      <c r="F41" s="41"/>
    </row>
    <row r="42" spans="1:6" x14ac:dyDescent="0.25">
      <c r="A42" s="41"/>
      <c r="B42" s="41"/>
      <c r="C42" s="41"/>
      <c r="D42" s="41"/>
      <c r="E42" s="41"/>
      <c r="F42" s="41"/>
    </row>
    <row r="43" spans="1:6" x14ac:dyDescent="0.25">
      <c r="A43" s="41"/>
      <c r="B43" s="41"/>
      <c r="C43" s="41"/>
      <c r="D43" s="41"/>
      <c r="E43" s="41"/>
      <c r="F43" s="4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defaultColWidth="9.140625" defaultRowHeight="15" x14ac:dyDescent="0.25"/>
  <cols>
    <col min="1" max="1" width="8.5703125" style="29" customWidth="1"/>
    <col min="2" max="2" width="26" style="29" customWidth="1"/>
    <col min="3" max="6" width="15.7109375" style="29" customWidth="1"/>
    <col min="7" max="7" width="30.140625" style="29" customWidth="1"/>
    <col min="8" max="10" width="15" style="29" bestFit="1" customWidth="1"/>
    <col min="11" max="16384" width="9.140625" style="29"/>
  </cols>
  <sheetData>
    <row r="1" spans="1:7" ht="23.25" x14ac:dyDescent="0.25">
      <c r="A1" s="2" t="s">
        <v>97</v>
      </c>
    </row>
    <row r="2" spans="1:7" x14ac:dyDescent="0.25">
      <c r="A2" s="1"/>
    </row>
    <row r="3" spans="1:7" ht="16.5" customHeight="1" thickBot="1" x14ac:dyDescent="0.3">
      <c r="A3" s="15" t="s">
        <v>29</v>
      </c>
      <c r="B3" s="15"/>
      <c r="C3" s="15"/>
      <c r="D3" s="25"/>
      <c r="E3" s="26" t="s">
        <v>1</v>
      </c>
      <c r="F3" s="15"/>
      <c r="G3" s="47"/>
    </row>
    <row r="4" spans="1:7" x14ac:dyDescent="0.25">
      <c r="A4" s="30"/>
      <c r="B4" s="30"/>
      <c r="C4" s="30"/>
      <c r="D4" s="30"/>
      <c r="E4" s="30"/>
      <c r="F4" s="30"/>
    </row>
    <row r="5" spans="1:7" ht="15" customHeight="1" x14ac:dyDescent="0.25">
      <c r="A5" s="31" t="s">
        <v>2</v>
      </c>
      <c r="B5" s="31"/>
      <c r="C5" s="32">
        <v>42035</v>
      </c>
      <c r="D5" s="32">
        <v>41671</v>
      </c>
      <c r="E5" s="32">
        <v>40971</v>
      </c>
      <c r="F5" s="32">
        <v>40908</v>
      </c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13" t="s">
        <v>30</v>
      </c>
      <c r="B7" s="13"/>
      <c r="C7" s="43"/>
      <c r="D7" s="13"/>
      <c r="E7" s="13"/>
      <c r="F7" s="13"/>
    </row>
    <row r="8" spans="1:7" ht="15" customHeight="1" x14ac:dyDescent="0.25">
      <c r="A8" s="3" t="s">
        <v>31</v>
      </c>
      <c r="B8" s="3"/>
      <c r="C8" s="34"/>
      <c r="D8" s="42"/>
      <c r="E8" s="42"/>
      <c r="F8" s="42"/>
    </row>
    <row r="9" spans="1:7" x14ac:dyDescent="0.25">
      <c r="A9" s="3"/>
      <c r="B9" s="42" t="s">
        <v>32</v>
      </c>
      <c r="C9" s="34">
        <v>2432000</v>
      </c>
      <c r="D9" s="35">
        <v>2678000</v>
      </c>
      <c r="E9" s="35">
        <v>1199000</v>
      </c>
      <c r="F9" s="35">
        <v>1103000</v>
      </c>
    </row>
    <row r="10" spans="1:7" x14ac:dyDescent="0.25">
      <c r="A10" s="34"/>
      <c r="B10" s="34" t="s">
        <v>33</v>
      </c>
      <c r="C10" s="34">
        <v>1456000</v>
      </c>
      <c r="D10" s="35">
        <v>223000</v>
      </c>
      <c r="E10" s="35">
        <v>0</v>
      </c>
      <c r="F10" s="35">
        <v>22000</v>
      </c>
    </row>
    <row r="11" spans="1:7" x14ac:dyDescent="0.25">
      <c r="A11" s="34"/>
      <c r="B11" s="34" t="s">
        <v>34</v>
      </c>
      <c r="C11" s="34">
        <v>1280000</v>
      </c>
      <c r="D11" s="35">
        <v>1308000</v>
      </c>
      <c r="E11" s="35">
        <v>2288000</v>
      </c>
      <c r="F11" s="35">
        <v>2348000</v>
      </c>
    </row>
    <row r="12" spans="1:7" x14ac:dyDescent="0.25">
      <c r="A12" s="34"/>
      <c r="B12" s="34" t="s">
        <v>35</v>
      </c>
      <c r="C12" s="34">
        <v>5174000</v>
      </c>
      <c r="D12" s="35">
        <v>5376000</v>
      </c>
      <c r="E12" s="35">
        <v>5731000</v>
      </c>
      <c r="F12" s="35">
        <v>5897000</v>
      </c>
    </row>
    <row r="13" spans="1:7" ht="15.75" thickBot="1" x14ac:dyDescent="0.3">
      <c r="A13" s="34"/>
      <c r="B13" s="34" t="s">
        <v>36</v>
      </c>
      <c r="C13" s="34">
        <v>1387000</v>
      </c>
      <c r="D13" s="35">
        <v>900000</v>
      </c>
      <c r="E13" s="35">
        <v>1079000</v>
      </c>
      <c r="F13" s="35">
        <v>1103</v>
      </c>
    </row>
    <row r="14" spans="1:7" ht="15.75" thickTop="1" x14ac:dyDescent="0.25">
      <c r="A14" s="38"/>
      <c r="B14" s="38"/>
      <c r="C14" s="38"/>
      <c r="D14" s="44"/>
      <c r="E14" s="44"/>
      <c r="F14" s="44"/>
      <c r="G14" s="48"/>
    </row>
    <row r="15" spans="1:7" ht="15" customHeight="1" x14ac:dyDescent="0.25">
      <c r="A15" s="33" t="s">
        <v>37</v>
      </c>
      <c r="B15" s="33"/>
      <c r="C15" s="27">
        <f>SUM(C9:C14)</f>
        <v>11729000</v>
      </c>
      <c r="D15" s="27">
        <f>SUM(D9:D14)</f>
        <v>10485000</v>
      </c>
      <c r="E15" s="27">
        <f t="shared" ref="E15:F15" si="0">SUM(E9:E14)</f>
        <v>10297000</v>
      </c>
      <c r="F15" s="27">
        <f t="shared" si="0"/>
        <v>9371103</v>
      </c>
      <c r="G15" s="48"/>
    </row>
    <row r="16" spans="1:7" ht="15" customHeight="1" x14ac:dyDescent="0.25">
      <c r="A16" s="34" t="s">
        <v>38</v>
      </c>
      <c r="B16" s="34"/>
      <c r="C16" s="34">
        <v>0</v>
      </c>
      <c r="D16" s="35">
        <v>0</v>
      </c>
      <c r="E16" s="35">
        <v>140000</v>
      </c>
      <c r="F16" s="35">
        <v>0</v>
      </c>
      <c r="G16" s="48"/>
    </row>
    <row r="17" spans="1:7" ht="15" customHeight="1" x14ac:dyDescent="0.25">
      <c r="A17" s="34" t="s">
        <v>39</v>
      </c>
      <c r="B17" s="34"/>
      <c r="C17" s="34">
        <v>2462000</v>
      </c>
      <c r="D17" s="35">
        <v>2598000</v>
      </c>
      <c r="E17" s="35">
        <v>3471000</v>
      </c>
      <c r="F17" s="35">
        <f>3823000-867103</f>
        <v>2955897</v>
      </c>
      <c r="G17" s="48"/>
    </row>
    <row r="18" spans="1:7" x14ac:dyDescent="0.25">
      <c r="A18" s="34" t="s">
        <v>40</v>
      </c>
      <c r="B18" s="34"/>
      <c r="C18" s="34">
        <v>425000</v>
      </c>
      <c r="D18" s="35">
        <v>425000</v>
      </c>
      <c r="E18" s="35">
        <v>1335000</v>
      </c>
      <c r="F18" s="35">
        <v>2454000</v>
      </c>
    </row>
    <row r="19" spans="1:7" ht="15" customHeight="1" x14ac:dyDescent="0.25">
      <c r="A19" s="34" t="s">
        <v>41</v>
      </c>
      <c r="B19" s="34"/>
      <c r="C19" s="34">
        <v>57000</v>
      </c>
      <c r="D19" s="35">
        <v>101000</v>
      </c>
      <c r="E19" s="35">
        <v>359000</v>
      </c>
      <c r="F19" s="35">
        <v>336000</v>
      </c>
    </row>
    <row r="20" spans="1:7" ht="15" customHeight="1" x14ac:dyDescent="0.25">
      <c r="A20" s="34" t="s">
        <v>42</v>
      </c>
      <c r="B20" s="34"/>
      <c r="C20" s="34">
        <v>0</v>
      </c>
      <c r="D20" s="35">
        <v>0</v>
      </c>
      <c r="E20" s="35">
        <v>0</v>
      </c>
      <c r="F20" s="35">
        <v>0</v>
      </c>
    </row>
    <row r="21" spans="1:7" ht="15" customHeight="1" x14ac:dyDescent="0.25">
      <c r="A21" s="34" t="s">
        <v>43</v>
      </c>
      <c r="B21" s="34"/>
      <c r="C21" s="34">
        <v>583000</v>
      </c>
      <c r="D21" s="35">
        <v>404000</v>
      </c>
      <c r="E21" s="35">
        <v>403000</v>
      </c>
      <c r="F21" s="35">
        <v>435000</v>
      </c>
    </row>
    <row r="22" spans="1:7" ht="15.75" customHeight="1" thickBot="1" x14ac:dyDescent="0.3">
      <c r="A22" s="36" t="s">
        <v>44</v>
      </c>
      <c r="B22" s="36"/>
      <c r="C22" s="37">
        <v>0</v>
      </c>
      <c r="D22" s="35">
        <v>0</v>
      </c>
      <c r="E22" s="35">
        <v>0</v>
      </c>
      <c r="F22" s="35">
        <v>0</v>
      </c>
    </row>
    <row r="23" spans="1:7" ht="15.75" thickTop="1" x14ac:dyDescent="0.25">
      <c r="A23" s="38"/>
      <c r="B23" s="38"/>
      <c r="C23" s="38"/>
      <c r="D23" s="38"/>
      <c r="E23" s="44"/>
      <c r="F23" s="44"/>
    </row>
    <row r="24" spans="1:7" ht="15" customHeight="1" x14ac:dyDescent="0.25">
      <c r="A24" s="33" t="s">
        <v>45</v>
      </c>
      <c r="B24" s="33"/>
      <c r="C24" s="27">
        <f>SUM(C15:C23)</f>
        <v>15256000</v>
      </c>
      <c r="D24" s="27">
        <f>SUM(D15:D23)</f>
        <v>14013000</v>
      </c>
      <c r="E24" s="27">
        <f>SUM(E15:E23)</f>
        <v>16005000</v>
      </c>
      <c r="F24" s="27">
        <f>SUM(F15:F23)</f>
        <v>15552000</v>
      </c>
    </row>
    <row r="25" spans="1:7" x14ac:dyDescent="0.25">
      <c r="A25" s="34"/>
      <c r="B25" s="34"/>
      <c r="C25" s="34"/>
      <c r="D25" s="42"/>
      <c r="E25" s="42"/>
      <c r="F25" s="42"/>
    </row>
    <row r="26" spans="1:7" x14ac:dyDescent="0.25">
      <c r="A26" s="33" t="s">
        <v>46</v>
      </c>
      <c r="B26" s="33"/>
      <c r="C26" s="33"/>
      <c r="D26" s="43"/>
      <c r="E26" s="43"/>
      <c r="F26" s="43"/>
    </row>
    <row r="27" spans="1:7" ht="15" customHeight="1" x14ac:dyDescent="0.25">
      <c r="A27" s="34" t="s">
        <v>47</v>
      </c>
      <c r="B27" s="34"/>
      <c r="C27" s="34"/>
      <c r="D27" s="42"/>
      <c r="E27" s="42"/>
      <c r="F27" s="42"/>
    </row>
    <row r="28" spans="1:7" x14ac:dyDescent="0.25">
      <c r="A28" s="34"/>
      <c r="B28" s="34" t="s">
        <v>48</v>
      </c>
      <c r="C28" s="35">
        <v>6414000</v>
      </c>
      <c r="D28" s="35">
        <v>6586000</v>
      </c>
      <c r="E28" s="35">
        <v>7876000</v>
      </c>
      <c r="F28" s="35">
        <v>4894000</v>
      </c>
    </row>
    <row r="29" spans="1:7" x14ac:dyDescent="0.25">
      <c r="A29" s="34"/>
      <c r="B29" s="34" t="s">
        <v>49</v>
      </c>
      <c r="C29" s="35">
        <v>41000</v>
      </c>
      <c r="D29" s="35">
        <v>45000</v>
      </c>
      <c r="E29" s="35">
        <v>523000</v>
      </c>
      <c r="F29" s="35">
        <v>998000</v>
      </c>
    </row>
    <row r="30" spans="1:7" ht="15.75" thickBot="1" x14ac:dyDescent="0.3">
      <c r="A30" s="34"/>
      <c r="B30" s="34" t="s">
        <v>50</v>
      </c>
      <c r="C30" s="35">
        <v>1322000</v>
      </c>
      <c r="D30" s="35">
        <v>805000</v>
      </c>
      <c r="E30" s="35">
        <v>456000</v>
      </c>
      <c r="F30" s="35">
        <v>474000</v>
      </c>
    </row>
    <row r="31" spans="1:7" ht="15.75" thickTop="1" x14ac:dyDescent="0.25">
      <c r="A31" s="38"/>
      <c r="B31" s="38"/>
      <c r="C31" s="38"/>
      <c r="D31" s="38"/>
      <c r="E31" s="38"/>
      <c r="F31" s="38"/>
    </row>
    <row r="32" spans="1:7" ht="15" customHeight="1" x14ac:dyDescent="0.25">
      <c r="A32" s="33" t="s">
        <v>51</v>
      </c>
      <c r="B32" s="33"/>
      <c r="C32" s="27">
        <f>SUM(C28:C30)</f>
        <v>7777000</v>
      </c>
      <c r="D32" s="27">
        <f>SUM(D28:D30)</f>
        <v>7436000</v>
      </c>
      <c r="E32" s="27">
        <f t="shared" ref="E32:F32" si="1">SUM(E28:E30)</f>
        <v>8855000</v>
      </c>
      <c r="F32" s="27">
        <f t="shared" si="1"/>
        <v>6366000</v>
      </c>
    </row>
    <row r="33" spans="1:10" ht="15" customHeight="1" x14ac:dyDescent="0.25">
      <c r="A33" s="34" t="s">
        <v>52</v>
      </c>
      <c r="B33" s="34"/>
      <c r="C33" s="35">
        <v>1580000</v>
      </c>
      <c r="D33" s="35">
        <v>1612000</v>
      </c>
      <c r="E33" s="35">
        <v>1685000</v>
      </c>
      <c r="F33" s="35">
        <v>711000</v>
      </c>
    </row>
    <row r="34" spans="1:10" ht="15" customHeight="1" x14ac:dyDescent="0.25">
      <c r="A34" s="34" t="s">
        <v>53</v>
      </c>
      <c r="B34" s="34"/>
      <c r="C34" s="35">
        <v>899000</v>
      </c>
      <c r="D34" s="35">
        <v>976000</v>
      </c>
      <c r="E34" s="35">
        <v>1099000</v>
      </c>
      <c r="F34" s="35">
        <v>1183000</v>
      </c>
    </row>
    <row r="35" spans="1:10" ht="15" customHeight="1" x14ac:dyDescent="0.25">
      <c r="A35" s="34" t="s">
        <v>54</v>
      </c>
      <c r="B35" s="34"/>
      <c r="C35" s="35">
        <v>0</v>
      </c>
      <c r="D35" s="35">
        <v>0</v>
      </c>
      <c r="E35" s="35">
        <v>0</v>
      </c>
      <c r="F35" s="35">
        <v>0</v>
      </c>
    </row>
    <row r="36" spans="1:10" ht="15" customHeight="1" x14ac:dyDescent="0.25">
      <c r="A36" s="34" t="s">
        <v>19</v>
      </c>
      <c r="B36" s="34"/>
      <c r="C36" s="35">
        <v>5000</v>
      </c>
      <c r="D36" s="35">
        <v>3000</v>
      </c>
      <c r="E36" s="35">
        <v>621000</v>
      </c>
      <c r="F36" s="35">
        <v>690000</v>
      </c>
    </row>
    <row r="37" spans="1:10" ht="15.75" customHeight="1" thickBot="1" x14ac:dyDescent="0.3">
      <c r="A37" s="36" t="s">
        <v>55</v>
      </c>
      <c r="B37" s="36"/>
      <c r="C37" s="35" t="s">
        <v>8</v>
      </c>
      <c r="D37" s="35" t="s">
        <v>8</v>
      </c>
      <c r="E37" s="35" t="s">
        <v>8</v>
      </c>
      <c r="F37" s="35" t="s">
        <v>8</v>
      </c>
    </row>
    <row r="38" spans="1:10" ht="15.75" thickTop="1" x14ac:dyDescent="0.25">
      <c r="A38" s="38"/>
      <c r="B38" s="38"/>
      <c r="C38" s="38"/>
      <c r="D38" s="38"/>
      <c r="E38" s="38"/>
      <c r="F38" s="38"/>
    </row>
    <row r="39" spans="1:10" ht="15" customHeight="1" x14ac:dyDescent="0.25">
      <c r="A39" s="33" t="s">
        <v>56</v>
      </c>
      <c r="B39" s="33"/>
      <c r="C39" s="27">
        <f>SUM(C32:C38)</f>
        <v>10261000</v>
      </c>
      <c r="D39" s="27">
        <f>SUM(D32:D38)</f>
        <v>10027000</v>
      </c>
      <c r="E39" s="27">
        <f t="shared" ref="E39:F39" si="2">SUM(E32:E38)</f>
        <v>12260000</v>
      </c>
      <c r="F39" s="27">
        <f t="shared" si="2"/>
        <v>8950000</v>
      </c>
    </row>
    <row r="40" spans="1:10" x14ac:dyDescent="0.25">
      <c r="A40" s="34"/>
      <c r="B40" s="34"/>
      <c r="C40" s="34"/>
      <c r="D40" s="42"/>
      <c r="E40" s="42"/>
      <c r="F40" s="42"/>
    </row>
    <row r="41" spans="1:10" ht="15" customHeight="1" x14ac:dyDescent="0.25">
      <c r="A41" s="33" t="s">
        <v>57</v>
      </c>
      <c r="B41" s="33"/>
      <c r="C41" s="33"/>
      <c r="D41" s="43"/>
      <c r="E41" s="43"/>
      <c r="F41" s="43"/>
    </row>
    <row r="42" spans="1:10" ht="15" customHeight="1" x14ac:dyDescent="0.25">
      <c r="A42" s="34" t="s">
        <v>58</v>
      </c>
      <c r="B42" s="34"/>
      <c r="C42" s="34">
        <v>0</v>
      </c>
      <c r="D42" s="35">
        <v>0</v>
      </c>
      <c r="E42" s="35">
        <v>0</v>
      </c>
      <c r="F42" s="35">
        <v>0</v>
      </c>
    </row>
    <row r="43" spans="1:10" ht="15" customHeight="1" x14ac:dyDescent="0.25">
      <c r="A43" s="34" t="s">
        <v>59</v>
      </c>
      <c r="B43" s="34"/>
      <c r="C43" s="34">
        <v>0</v>
      </c>
      <c r="D43" s="35">
        <v>0</v>
      </c>
      <c r="E43" s="35">
        <v>0</v>
      </c>
      <c r="F43" s="35">
        <v>0</v>
      </c>
    </row>
    <row r="44" spans="1:10" ht="15" customHeight="1" x14ac:dyDescent="0.25">
      <c r="A44" s="34" t="s">
        <v>60</v>
      </c>
      <c r="B44" s="34"/>
      <c r="C44" s="34">
        <v>0</v>
      </c>
      <c r="D44" s="35">
        <v>0</v>
      </c>
      <c r="E44" s="35">
        <v>0</v>
      </c>
      <c r="F44" s="35">
        <v>0</v>
      </c>
    </row>
    <row r="45" spans="1:10" ht="15" customHeight="1" x14ac:dyDescent="0.25">
      <c r="A45" s="34" t="s">
        <v>61</v>
      </c>
      <c r="B45" s="34"/>
      <c r="C45" s="34">
        <v>35000</v>
      </c>
      <c r="D45" s="35">
        <v>35000</v>
      </c>
      <c r="E45" s="35">
        <v>34000</v>
      </c>
      <c r="F45" s="35">
        <v>39000</v>
      </c>
      <c r="H45" s="45"/>
      <c r="I45" s="45"/>
      <c r="J45" s="45"/>
    </row>
    <row r="46" spans="1:10" ht="15" customHeight="1" x14ac:dyDescent="0.25">
      <c r="A46" s="34" t="s">
        <v>62</v>
      </c>
      <c r="B46" s="34"/>
      <c r="C46" s="34">
        <v>4141000</v>
      </c>
      <c r="D46" s="35">
        <v>3159000</v>
      </c>
      <c r="E46" s="35">
        <v>3621000</v>
      </c>
      <c r="F46" s="35">
        <v>6372000</v>
      </c>
      <c r="H46" s="45"/>
      <c r="I46" s="45"/>
      <c r="J46" s="45"/>
    </row>
    <row r="47" spans="1:10" ht="15" customHeight="1" x14ac:dyDescent="0.25">
      <c r="A47" s="34" t="s">
        <v>63</v>
      </c>
      <c r="B47" s="34"/>
      <c r="C47" s="34">
        <v>0</v>
      </c>
      <c r="D47" s="35">
        <v>0</v>
      </c>
      <c r="E47" s="35">
        <v>0</v>
      </c>
      <c r="F47" s="35">
        <v>0</v>
      </c>
      <c r="H47" s="45"/>
      <c r="I47" s="45"/>
      <c r="J47" s="45"/>
    </row>
    <row r="48" spans="1:10" ht="15" customHeight="1" x14ac:dyDescent="0.25">
      <c r="A48" s="34" t="s">
        <v>64</v>
      </c>
      <c r="B48" s="34"/>
      <c r="C48" s="34">
        <v>437000</v>
      </c>
      <c r="D48" s="35">
        <v>300000</v>
      </c>
      <c r="E48" s="35" t="s">
        <v>96</v>
      </c>
      <c r="F48" s="35">
        <v>18000</v>
      </c>
      <c r="H48" s="45"/>
      <c r="I48" s="45"/>
      <c r="J48" s="45"/>
    </row>
    <row r="49" spans="1:10" ht="15.75" customHeight="1" thickBot="1" x14ac:dyDescent="0.3">
      <c r="A49" s="36" t="s">
        <v>65</v>
      </c>
      <c r="B49" s="36"/>
      <c r="C49" s="37">
        <v>382000</v>
      </c>
      <c r="D49" s="35">
        <v>492000</v>
      </c>
      <c r="E49" s="35">
        <v>90000</v>
      </c>
      <c r="F49" s="35">
        <v>173000</v>
      </c>
      <c r="H49" s="45"/>
      <c r="I49" s="45"/>
      <c r="J49" s="45"/>
    </row>
    <row r="50" spans="1:10" ht="15.75" thickTop="1" x14ac:dyDescent="0.25">
      <c r="A50" s="38"/>
      <c r="B50" s="38"/>
      <c r="C50" s="38"/>
      <c r="D50" s="38"/>
      <c r="E50" s="38"/>
      <c r="F50" s="38"/>
      <c r="H50" s="45"/>
      <c r="I50" s="45"/>
      <c r="J50" s="45"/>
    </row>
    <row r="51" spans="1:10" ht="15.75" customHeight="1" thickBot="1" x14ac:dyDescent="0.3">
      <c r="A51" s="46" t="s">
        <v>66</v>
      </c>
      <c r="B51" s="46"/>
      <c r="C51" s="27">
        <f>SUM(C42:C50)</f>
        <v>4995000</v>
      </c>
      <c r="D51" s="27">
        <f>SUM(D42:D50)</f>
        <v>3986000</v>
      </c>
      <c r="E51" s="27">
        <f t="shared" ref="E51:F51" si="3">SUM(E42:E50)</f>
        <v>3745000</v>
      </c>
      <c r="F51" s="27">
        <f t="shared" si="3"/>
        <v>6602000</v>
      </c>
      <c r="H51" s="45"/>
      <c r="I51" s="45"/>
      <c r="J51" s="45"/>
    </row>
    <row r="52" spans="1:10" ht="15.75" thickTop="1" x14ac:dyDescent="0.25">
      <c r="A52" s="38" t="s">
        <v>89</v>
      </c>
      <c r="B52" s="38"/>
      <c r="C52" s="38">
        <f>C24-C39-C51</f>
        <v>0</v>
      </c>
      <c r="D52" s="38">
        <f>D24-D39-D51</f>
        <v>0</v>
      </c>
      <c r="E52" s="38">
        <f t="shared" ref="E52:F52" si="4">E24-E39-E51</f>
        <v>0</v>
      </c>
      <c r="F52" s="38">
        <f t="shared" si="4"/>
        <v>0</v>
      </c>
      <c r="H52" s="45"/>
      <c r="I52" s="45"/>
      <c r="J52" s="45"/>
    </row>
    <row r="53" spans="1:10" x14ac:dyDescent="0.25">
      <c r="A53" s="37"/>
      <c r="B53" s="37"/>
      <c r="C53" s="37"/>
      <c r="D53" s="37"/>
      <c r="E53" s="37"/>
      <c r="F53" s="37"/>
      <c r="H53" s="45"/>
      <c r="I53" s="45"/>
      <c r="J53" s="45"/>
    </row>
    <row r="54" spans="1:10" x14ac:dyDescent="0.25">
      <c r="A54" s="37"/>
      <c r="B54" s="37"/>
      <c r="C54" s="37"/>
      <c r="D54" s="37"/>
      <c r="E54" s="37"/>
      <c r="F54" s="37"/>
      <c r="H54" s="45"/>
      <c r="I54" s="45"/>
      <c r="J54" s="45"/>
    </row>
    <row r="55" spans="1:10" ht="15" customHeight="1" x14ac:dyDescent="0.25">
      <c r="A55" s="33"/>
      <c r="B55" s="33"/>
      <c r="C55" s="33"/>
      <c r="D55" s="27"/>
      <c r="E55" s="27"/>
      <c r="F55" s="27"/>
      <c r="H55" s="45"/>
      <c r="I55" s="45"/>
      <c r="J55" s="45"/>
    </row>
    <row r="56" spans="1:10" x14ac:dyDescent="0.25">
      <c r="C56" s="41"/>
      <c r="D56" s="41"/>
      <c r="E56" s="41"/>
      <c r="F56" s="41"/>
    </row>
    <row r="57" spans="1:10" x14ac:dyDescent="0.25">
      <c r="C57" s="41"/>
      <c r="D57" s="45"/>
      <c r="E57" s="45"/>
      <c r="F57" s="45"/>
    </row>
    <row r="58" spans="1:10" x14ac:dyDescent="0.25">
      <c r="C58" s="45"/>
      <c r="D58" s="45"/>
      <c r="E58" s="45"/>
      <c r="F58" s="45"/>
    </row>
    <row r="59" spans="1:10" x14ac:dyDescent="0.25">
      <c r="C59" s="45"/>
      <c r="D59" s="45"/>
      <c r="E59" s="45"/>
      <c r="F59" s="45"/>
    </row>
    <row r="60" spans="1:10" x14ac:dyDescent="0.25">
      <c r="C60" s="45"/>
      <c r="D60" s="45"/>
      <c r="E60" s="45"/>
      <c r="F60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Statement of Cash Flows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2015-11-24T18:31:00Z</dcterms:created>
  <dcterms:modified xsi:type="dcterms:W3CDTF">2015-11-28T08:34:47Z</dcterms:modified>
</cp:coreProperties>
</file>